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勤怠管理表" sheetId="1" state="visible" r:id="rId1"/>
    <sheet xmlns:r="http://schemas.openxmlformats.org/officeDocument/2006/relationships" name="記入例" sheetId="2" state="visible" r:id="rId2"/>
  </sheets>
  <definedNames>
    <definedName name="_xlnm.Print_Titles" localSheetId="0">'勤怠管理表'!$6:$6</definedName>
    <definedName name="_xlnm.Print_Titles" localSheetId="1">'記入例'!$6:$6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[h]:mm"/>
  </numFmts>
  <fonts count="6">
    <font>
      <name val="Calibri"/>
      <family val="2"/>
      <color theme="1"/>
      <sz val="11"/>
      <scheme val="minor"/>
    </font>
    <font>
      <name val="Meiryo"/>
      <b val="1"/>
      <color rgb="001F2B3A"/>
      <sz val="16"/>
    </font>
    <font>
      <name val="Meiryo"/>
      <color rgb="005C6B7E"/>
      <sz val="9"/>
    </font>
    <font>
      <name val="Meiryo"/>
      <b val="1"/>
      <color rgb="001F2B3A"/>
      <sz val="11"/>
    </font>
    <font>
      <name val="Meiryo"/>
      <color rgb="001F2B3A"/>
      <sz val="11"/>
    </font>
    <font>
      <name val="Meiryo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4EEFB"/>
      </patternFill>
    </fill>
    <fill>
      <patternFill patternType="solid">
        <fgColor rgb="00FFFBEA"/>
      </patternFill>
    </fill>
    <fill>
      <patternFill patternType="solid">
        <fgColor rgb="003B7BD4"/>
      </patternFill>
    </fill>
  </fills>
  <borders count="2">
    <border>
      <left/>
      <right/>
      <top/>
      <bottom/>
      <diagonal/>
    </border>
    <border>
      <left style="thin">
        <color rgb="00CBD8E6"/>
      </left>
      <right style="thin">
        <color rgb="00CBD8E6"/>
      </right>
      <top style="thin">
        <color rgb="00CBD8E6"/>
      </top>
      <bottom style="thin">
        <color rgb="00CBD8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left" vertical="center"/>
      <protection locked="0" hidden="0"/>
    </xf>
    <xf numFmtId="0" fontId="5" fillId="4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0" fontId="4" fillId="3" borderId="1" applyAlignment="1" applyProtection="1" pivotButton="0" quotePrefix="0" xfId="0">
      <alignment horizontal="center" vertical="center"/>
      <protection locked="0" hidden="0"/>
    </xf>
    <xf numFmtId="165" fontId="4" fillId="0" borderId="1" applyAlignment="1" pivotButton="0" quotePrefix="0" xfId="0">
      <alignment horizontal="center" vertical="center"/>
    </xf>
    <xf numFmtId="1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9" customWidth="1" min="4" max="4"/>
    <col width="9" customWidth="1" min="5" max="5"/>
    <col width="11" customWidth="1" min="6" max="6"/>
    <col width="13" customWidth="1" min="7" max="7"/>
    <col width="13" customWidth="1" min="8" max="8"/>
    <col width="24" customWidth="1" min="9" max="9"/>
  </cols>
  <sheetData>
    <row r="1">
      <c r="A1" s="1" t="inlineStr">
        <is>
          <t>勤怠管理表（出勤簿）</t>
        </is>
      </c>
    </row>
    <row r="2">
      <c r="A2" s="2" t="inlineStr">
        <is>
          <t>黄色の欄だけ入力してください。日付・曜日・実働時間・時間外・深夜・合計は自動で計算されます。</t>
        </is>
      </c>
    </row>
    <row r="4">
      <c r="A4" s="3" t="inlineStr">
        <is>
          <t>年</t>
        </is>
      </c>
      <c r="B4" s="4" t="n">
        <v>2026</v>
      </c>
      <c r="C4" s="3" t="inlineStr">
        <is>
          <t>月</t>
        </is>
      </c>
      <c r="D4" s="4" t="n">
        <v>10</v>
      </c>
      <c r="E4" s="3" t="inlineStr">
        <is>
          <t>氏名</t>
        </is>
      </c>
      <c r="F4" s="5" t="inlineStr"/>
      <c r="G4" s="5" t="n"/>
      <c r="H4" s="5" t="n"/>
      <c r="I4" s="5" t="n"/>
    </row>
    <row r="6" ht="34" customHeight="1">
      <c r="A6" s="6" t="inlineStr">
        <is>
          <t>日付</t>
        </is>
      </c>
      <c r="B6" s="6" t="inlineStr">
        <is>
          <t>曜日</t>
        </is>
      </c>
      <c r="C6" s="6" t="inlineStr">
        <is>
          <t>出勤</t>
        </is>
      </c>
      <c r="D6" s="6" t="inlineStr">
        <is>
          <t>退勤</t>
        </is>
      </c>
      <c r="E6" s="6" t="inlineStr">
        <is>
          <t>休憩</t>
        </is>
      </c>
      <c r="F6" s="6" t="inlineStr">
        <is>
          <t>実働時間</t>
        </is>
      </c>
      <c r="G6" s="6" t="inlineStr">
        <is>
          <t>時間外
(1日8時間超)</t>
        </is>
      </c>
      <c r="H6" s="6" t="inlineStr">
        <is>
          <t>深夜
(22時〜5時)</t>
        </is>
      </c>
      <c r="I6" s="6" t="inlineStr">
        <is>
          <t>備考</t>
        </is>
      </c>
    </row>
    <row r="7">
      <c r="A7" s="7">
        <f>IF(1&lt;=DAY(EOMONTH(DATE($B$4,$D$4,1),0)),DATE($B$4,$D$4,1),"")</f>
        <v/>
      </c>
      <c r="B7" s="8">
        <f>IF(A7="","",CHOOSE(WEEKDAY(A7),"日","月","火","水","木","金","土"))</f>
        <v/>
      </c>
      <c r="C7" s="9" t="n"/>
      <c r="D7" s="9" t="n"/>
      <c r="E7" s="9" t="n"/>
      <c r="F7" s="10">
        <f>IF(OR(A7="",C7="",D7=""),"",MOD(D7-C7,1)-E7)</f>
        <v/>
      </c>
      <c r="G7" s="10">
        <f>IF(F7="","",MAX(0,F7-TIME(8,0,0)))</f>
        <v/>
      </c>
      <c r="H7" s="10">
        <f>IF(F7="","",MAX(0,MIN(D7+(D7&lt;C7),29/24)-MAX(C7,22/24))+MAX(0,MIN(D7+(D7&lt;C7),5/24)-C7))</f>
        <v/>
      </c>
      <c r="I7" s="5" t="n"/>
    </row>
    <row r="8">
      <c r="A8" s="7">
        <f>IF(2&lt;=DAY(EOMONTH(DATE($B$4,$D$4,1),0)),DATE($B$4,$D$4,2),"")</f>
        <v/>
      </c>
      <c r="B8" s="8">
        <f>IF(A8="","",CHOOSE(WEEKDAY(A8),"日","月","火","水","木","金","土"))</f>
        <v/>
      </c>
      <c r="C8" s="9" t="n"/>
      <c r="D8" s="9" t="n"/>
      <c r="E8" s="9" t="n"/>
      <c r="F8" s="10">
        <f>IF(OR(A8="",C8="",D8=""),"",MOD(D8-C8,1)-E8)</f>
        <v/>
      </c>
      <c r="G8" s="10">
        <f>IF(F8="","",MAX(0,F8-TIME(8,0,0)))</f>
        <v/>
      </c>
      <c r="H8" s="10">
        <f>IF(F8="","",MAX(0,MIN(D8+(D8&lt;C8),29/24)-MAX(C8,22/24))+MAX(0,MIN(D8+(D8&lt;C8),5/24)-C8))</f>
        <v/>
      </c>
      <c r="I8" s="5" t="n"/>
    </row>
    <row r="9">
      <c r="A9" s="7">
        <f>IF(3&lt;=DAY(EOMONTH(DATE($B$4,$D$4,1),0)),DATE($B$4,$D$4,3),"")</f>
        <v/>
      </c>
      <c r="B9" s="8">
        <f>IF(A9="","",CHOOSE(WEEKDAY(A9),"日","月","火","水","木","金","土"))</f>
        <v/>
      </c>
      <c r="C9" s="9" t="n"/>
      <c r="D9" s="9" t="n"/>
      <c r="E9" s="9" t="n"/>
      <c r="F9" s="10">
        <f>IF(OR(A9="",C9="",D9=""),"",MOD(D9-C9,1)-E9)</f>
        <v/>
      </c>
      <c r="G9" s="10">
        <f>IF(F9="","",MAX(0,F9-TIME(8,0,0)))</f>
        <v/>
      </c>
      <c r="H9" s="10">
        <f>IF(F9="","",MAX(0,MIN(D9+(D9&lt;C9),29/24)-MAX(C9,22/24))+MAX(0,MIN(D9+(D9&lt;C9),5/24)-C9))</f>
        <v/>
      </c>
      <c r="I9" s="5" t="n"/>
    </row>
    <row r="10">
      <c r="A10" s="7">
        <f>IF(4&lt;=DAY(EOMONTH(DATE($B$4,$D$4,1),0)),DATE($B$4,$D$4,4),"")</f>
        <v/>
      </c>
      <c r="B10" s="8">
        <f>IF(A10="","",CHOOSE(WEEKDAY(A10),"日","月","火","水","木","金","土"))</f>
        <v/>
      </c>
      <c r="C10" s="9" t="n"/>
      <c r="D10" s="9" t="n"/>
      <c r="E10" s="9" t="n"/>
      <c r="F10" s="10">
        <f>IF(OR(A10="",C10="",D10=""),"",MOD(D10-C10,1)-E10)</f>
        <v/>
      </c>
      <c r="G10" s="10">
        <f>IF(F10="","",MAX(0,F10-TIME(8,0,0)))</f>
        <v/>
      </c>
      <c r="H10" s="10">
        <f>IF(F10="","",MAX(0,MIN(D10+(D10&lt;C10),29/24)-MAX(C10,22/24))+MAX(0,MIN(D10+(D10&lt;C10),5/24)-C10))</f>
        <v/>
      </c>
      <c r="I10" s="5" t="n"/>
    </row>
    <row r="11">
      <c r="A11" s="7">
        <f>IF(5&lt;=DAY(EOMONTH(DATE($B$4,$D$4,1),0)),DATE($B$4,$D$4,5),"")</f>
        <v/>
      </c>
      <c r="B11" s="8">
        <f>IF(A11="","",CHOOSE(WEEKDAY(A11),"日","月","火","水","木","金","土"))</f>
        <v/>
      </c>
      <c r="C11" s="9" t="n"/>
      <c r="D11" s="9" t="n"/>
      <c r="E11" s="9" t="n"/>
      <c r="F11" s="10">
        <f>IF(OR(A11="",C11="",D11=""),"",MOD(D11-C11,1)-E11)</f>
        <v/>
      </c>
      <c r="G11" s="10">
        <f>IF(F11="","",MAX(0,F11-TIME(8,0,0)))</f>
        <v/>
      </c>
      <c r="H11" s="10">
        <f>IF(F11="","",MAX(0,MIN(D11+(D11&lt;C11),29/24)-MAX(C11,22/24))+MAX(0,MIN(D11+(D11&lt;C11),5/24)-C11))</f>
        <v/>
      </c>
      <c r="I11" s="5" t="n"/>
    </row>
    <row r="12">
      <c r="A12" s="7">
        <f>IF(6&lt;=DAY(EOMONTH(DATE($B$4,$D$4,1),0)),DATE($B$4,$D$4,6),"")</f>
        <v/>
      </c>
      <c r="B12" s="8">
        <f>IF(A12="","",CHOOSE(WEEKDAY(A12),"日","月","火","水","木","金","土"))</f>
        <v/>
      </c>
      <c r="C12" s="9" t="n"/>
      <c r="D12" s="9" t="n"/>
      <c r="E12" s="9" t="n"/>
      <c r="F12" s="10">
        <f>IF(OR(A12="",C12="",D12=""),"",MOD(D12-C12,1)-E12)</f>
        <v/>
      </c>
      <c r="G12" s="10">
        <f>IF(F12="","",MAX(0,F12-TIME(8,0,0)))</f>
        <v/>
      </c>
      <c r="H12" s="10">
        <f>IF(F12="","",MAX(0,MIN(D12+(D12&lt;C12),29/24)-MAX(C12,22/24))+MAX(0,MIN(D12+(D12&lt;C12),5/24)-C12))</f>
        <v/>
      </c>
      <c r="I12" s="5" t="n"/>
    </row>
    <row r="13">
      <c r="A13" s="7">
        <f>IF(7&lt;=DAY(EOMONTH(DATE($B$4,$D$4,1),0)),DATE($B$4,$D$4,7),"")</f>
        <v/>
      </c>
      <c r="B13" s="8">
        <f>IF(A13="","",CHOOSE(WEEKDAY(A13),"日","月","火","水","木","金","土"))</f>
        <v/>
      </c>
      <c r="C13" s="9" t="n"/>
      <c r="D13" s="9" t="n"/>
      <c r="E13" s="9" t="n"/>
      <c r="F13" s="10">
        <f>IF(OR(A13="",C13="",D13=""),"",MOD(D13-C13,1)-E13)</f>
        <v/>
      </c>
      <c r="G13" s="10">
        <f>IF(F13="","",MAX(0,F13-TIME(8,0,0)))</f>
        <v/>
      </c>
      <c r="H13" s="10">
        <f>IF(F13="","",MAX(0,MIN(D13+(D13&lt;C13),29/24)-MAX(C13,22/24))+MAX(0,MIN(D13+(D13&lt;C13),5/24)-C13))</f>
        <v/>
      </c>
      <c r="I13" s="5" t="n"/>
    </row>
    <row r="14">
      <c r="A14" s="7">
        <f>IF(8&lt;=DAY(EOMONTH(DATE($B$4,$D$4,1),0)),DATE($B$4,$D$4,8),"")</f>
        <v/>
      </c>
      <c r="B14" s="8">
        <f>IF(A14="","",CHOOSE(WEEKDAY(A14),"日","月","火","水","木","金","土"))</f>
        <v/>
      </c>
      <c r="C14" s="9" t="n"/>
      <c r="D14" s="9" t="n"/>
      <c r="E14" s="9" t="n"/>
      <c r="F14" s="10">
        <f>IF(OR(A14="",C14="",D14=""),"",MOD(D14-C14,1)-E14)</f>
        <v/>
      </c>
      <c r="G14" s="10">
        <f>IF(F14="","",MAX(0,F14-TIME(8,0,0)))</f>
        <v/>
      </c>
      <c r="H14" s="10">
        <f>IF(F14="","",MAX(0,MIN(D14+(D14&lt;C14),29/24)-MAX(C14,22/24))+MAX(0,MIN(D14+(D14&lt;C14),5/24)-C14))</f>
        <v/>
      </c>
      <c r="I14" s="5" t="n"/>
    </row>
    <row r="15">
      <c r="A15" s="7">
        <f>IF(9&lt;=DAY(EOMONTH(DATE($B$4,$D$4,1),0)),DATE($B$4,$D$4,9),"")</f>
        <v/>
      </c>
      <c r="B15" s="8">
        <f>IF(A15="","",CHOOSE(WEEKDAY(A15),"日","月","火","水","木","金","土"))</f>
        <v/>
      </c>
      <c r="C15" s="9" t="n"/>
      <c r="D15" s="9" t="n"/>
      <c r="E15" s="9" t="n"/>
      <c r="F15" s="10">
        <f>IF(OR(A15="",C15="",D15=""),"",MOD(D15-C15,1)-E15)</f>
        <v/>
      </c>
      <c r="G15" s="10">
        <f>IF(F15="","",MAX(0,F15-TIME(8,0,0)))</f>
        <v/>
      </c>
      <c r="H15" s="10">
        <f>IF(F15="","",MAX(0,MIN(D15+(D15&lt;C15),29/24)-MAX(C15,22/24))+MAX(0,MIN(D15+(D15&lt;C15),5/24)-C15))</f>
        <v/>
      </c>
      <c r="I15" s="5" t="n"/>
    </row>
    <row r="16">
      <c r="A16" s="7">
        <f>IF(10&lt;=DAY(EOMONTH(DATE($B$4,$D$4,1),0)),DATE($B$4,$D$4,10),"")</f>
        <v/>
      </c>
      <c r="B16" s="8">
        <f>IF(A16="","",CHOOSE(WEEKDAY(A16),"日","月","火","水","木","金","土"))</f>
        <v/>
      </c>
      <c r="C16" s="9" t="n"/>
      <c r="D16" s="9" t="n"/>
      <c r="E16" s="9" t="n"/>
      <c r="F16" s="10">
        <f>IF(OR(A16="",C16="",D16=""),"",MOD(D16-C16,1)-E16)</f>
        <v/>
      </c>
      <c r="G16" s="10">
        <f>IF(F16="","",MAX(0,F16-TIME(8,0,0)))</f>
        <v/>
      </c>
      <c r="H16" s="10">
        <f>IF(F16="","",MAX(0,MIN(D16+(D16&lt;C16),29/24)-MAX(C16,22/24))+MAX(0,MIN(D16+(D16&lt;C16),5/24)-C16))</f>
        <v/>
      </c>
      <c r="I16" s="5" t="n"/>
    </row>
    <row r="17">
      <c r="A17" s="7">
        <f>IF(11&lt;=DAY(EOMONTH(DATE($B$4,$D$4,1),0)),DATE($B$4,$D$4,11),"")</f>
        <v/>
      </c>
      <c r="B17" s="8">
        <f>IF(A17="","",CHOOSE(WEEKDAY(A17),"日","月","火","水","木","金","土"))</f>
        <v/>
      </c>
      <c r="C17" s="9" t="n"/>
      <c r="D17" s="9" t="n"/>
      <c r="E17" s="9" t="n"/>
      <c r="F17" s="10">
        <f>IF(OR(A17="",C17="",D17=""),"",MOD(D17-C17,1)-E17)</f>
        <v/>
      </c>
      <c r="G17" s="10">
        <f>IF(F17="","",MAX(0,F17-TIME(8,0,0)))</f>
        <v/>
      </c>
      <c r="H17" s="10">
        <f>IF(F17="","",MAX(0,MIN(D17+(D17&lt;C17),29/24)-MAX(C17,22/24))+MAX(0,MIN(D17+(D17&lt;C17),5/24)-C17))</f>
        <v/>
      </c>
      <c r="I17" s="5" t="n"/>
    </row>
    <row r="18">
      <c r="A18" s="7">
        <f>IF(12&lt;=DAY(EOMONTH(DATE($B$4,$D$4,1),0)),DATE($B$4,$D$4,12),"")</f>
        <v/>
      </c>
      <c r="B18" s="8">
        <f>IF(A18="","",CHOOSE(WEEKDAY(A18),"日","月","火","水","木","金","土"))</f>
        <v/>
      </c>
      <c r="C18" s="9" t="n"/>
      <c r="D18" s="9" t="n"/>
      <c r="E18" s="9" t="n"/>
      <c r="F18" s="10">
        <f>IF(OR(A18="",C18="",D18=""),"",MOD(D18-C18,1)-E18)</f>
        <v/>
      </c>
      <c r="G18" s="10">
        <f>IF(F18="","",MAX(0,F18-TIME(8,0,0)))</f>
        <v/>
      </c>
      <c r="H18" s="10">
        <f>IF(F18="","",MAX(0,MIN(D18+(D18&lt;C18),29/24)-MAX(C18,22/24))+MAX(0,MIN(D18+(D18&lt;C18),5/24)-C18))</f>
        <v/>
      </c>
      <c r="I18" s="5" t="n"/>
    </row>
    <row r="19">
      <c r="A19" s="7">
        <f>IF(13&lt;=DAY(EOMONTH(DATE($B$4,$D$4,1),0)),DATE($B$4,$D$4,13),"")</f>
        <v/>
      </c>
      <c r="B19" s="8">
        <f>IF(A19="","",CHOOSE(WEEKDAY(A19),"日","月","火","水","木","金","土"))</f>
        <v/>
      </c>
      <c r="C19" s="9" t="n"/>
      <c r="D19" s="9" t="n"/>
      <c r="E19" s="9" t="n"/>
      <c r="F19" s="10">
        <f>IF(OR(A19="",C19="",D19=""),"",MOD(D19-C19,1)-E19)</f>
        <v/>
      </c>
      <c r="G19" s="10">
        <f>IF(F19="","",MAX(0,F19-TIME(8,0,0)))</f>
        <v/>
      </c>
      <c r="H19" s="10">
        <f>IF(F19="","",MAX(0,MIN(D19+(D19&lt;C19),29/24)-MAX(C19,22/24))+MAX(0,MIN(D19+(D19&lt;C19),5/24)-C19))</f>
        <v/>
      </c>
      <c r="I19" s="5" t="n"/>
    </row>
    <row r="20">
      <c r="A20" s="7">
        <f>IF(14&lt;=DAY(EOMONTH(DATE($B$4,$D$4,1),0)),DATE($B$4,$D$4,14),"")</f>
        <v/>
      </c>
      <c r="B20" s="8">
        <f>IF(A20="","",CHOOSE(WEEKDAY(A20),"日","月","火","水","木","金","土"))</f>
        <v/>
      </c>
      <c r="C20" s="9" t="n"/>
      <c r="D20" s="9" t="n"/>
      <c r="E20" s="9" t="n"/>
      <c r="F20" s="10">
        <f>IF(OR(A20="",C20="",D20=""),"",MOD(D20-C20,1)-E20)</f>
        <v/>
      </c>
      <c r="G20" s="10">
        <f>IF(F20="","",MAX(0,F20-TIME(8,0,0)))</f>
        <v/>
      </c>
      <c r="H20" s="10">
        <f>IF(F20="","",MAX(0,MIN(D20+(D20&lt;C20),29/24)-MAX(C20,22/24))+MAX(0,MIN(D20+(D20&lt;C20),5/24)-C20))</f>
        <v/>
      </c>
      <c r="I20" s="5" t="n"/>
    </row>
    <row r="21">
      <c r="A21" s="7">
        <f>IF(15&lt;=DAY(EOMONTH(DATE($B$4,$D$4,1),0)),DATE($B$4,$D$4,15),"")</f>
        <v/>
      </c>
      <c r="B21" s="8">
        <f>IF(A21="","",CHOOSE(WEEKDAY(A21),"日","月","火","水","木","金","土"))</f>
        <v/>
      </c>
      <c r="C21" s="9" t="n"/>
      <c r="D21" s="9" t="n"/>
      <c r="E21" s="9" t="n"/>
      <c r="F21" s="10">
        <f>IF(OR(A21="",C21="",D21=""),"",MOD(D21-C21,1)-E21)</f>
        <v/>
      </c>
      <c r="G21" s="10">
        <f>IF(F21="","",MAX(0,F21-TIME(8,0,0)))</f>
        <v/>
      </c>
      <c r="H21" s="10">
        <f>IF(F21="","",MAX(0,MIN(D21+(D21&lt;C21),29/24)-MAX(C21,22/24))+MAX(0,MIN(D21+(D21&lt;C21),5/24)-C21))</f>
        <v/>
      </c>
      <c r="I21" s="5" t="n"/>
    </row>
    <row r="22">
      <c r="A22" s="7">
        <f>IF(16&lt;=DAY(EOMONTH(DATE($B$4,$D$4,1),0)),DATE($B$4,$D$4,16),"")</f>
        <v/>
      </c>
      <c r="B22" s="8">
        <f>IF(A22="","",CHOOSE(WEEKDAY(A22),"日","月","火","水","木","金","土"))</f>
        <v/>
      </c>
      <c r="C22" s="9" t="n"/>
      <c r="D22" s="9" t="n"/>
      <c r="E22" s="9" t="n"/>
      <c r="F22" s="10">
        <f>IF(OR(A22="",C22="",D22=""),"",MOD(D22-C22,1)-E22)</f>
        <v/>
      </c>
      <c r="G22" s="10">
        <f>IF(F22="","",MAX(0,F22-TIME(8,0,0)))</f>
        <v/>
      </c>
      <c r="H22" s="10">
        <f>IF(F22="","",MAX(0,MIN(D22+(D22&lt;C22),29/24)-MAX(C22,22/24))+MAX(0,MIN(D22+(D22&lt;C22),5/24)-C22))</f>
        <v/>
      </c>
      <c r="I22" s="5" t="n"/>
    </row>
    <row r="23">
      <c r="A23" s="7">
        <f>IF(17&lt;=DAY(EOMONTH(DATE($B$4,$D$4,1),0)),DATE($B$4,$D$4,17),"")</f>
        <v/>
      </c>
      <c r="B23" s="8">
        <f>IF(A23="","",CHOOSE(WEEKDAY(A23),"日","月","火","水","木","金","土"))</f>
        <v/>
      </c>
      <c r="C23" s="9" t="n"/>
      <c r="D23" s="9" t="n"/>
      <c r="E23" s="9" t="n"/>
      <c r="F23" s="10">
        <f>IF(OR(A23="",C23="",D23=""),"",MOD(D23-C23,1)-E23)</f>
        <v/>
      </c>
      <c r="G23" s="10">
        <f>IF(F23="","",MAX(0,F23-TIME(8,0,0)))</f>
        <v/>
      </c>
      <c r="H23" s="10">
        <f>IF(F23="","",MAX(0,MIN(D23+(D23&lt;C23),29/24)-MAX(C23,22/24))+MAX(0,MIN(D23+(D23&lt;C23),5/24)-C23))</f>
        <v/>
      </c>
      <c r="I23" s="5" t="n"/>
    </row>
    <row r="24">
      <c r="A24" s="7">
        <f>IF(18&lt;=DAY(EOMONTH(DATE($B$4,$D$4,1),0)),DATE($B$4,$D$4,18),"")</f>
        <v/>
      </c>
      <c r="B24" s="8">
        <f>IF(A24="","",CHOOSE(WEEKDAY(A24),"日","月","火","水","木","金","土"))</f>
        <v/>
      </c>
      <c r="C24" s="9" t="n"/>
      <c r="D24" s="9" t="n"/>
      <c r="E24" s="9" t="n"/>
      <c r="F24" s="10">
        <f>IF(OR(A24="",C24="",D24=""),"",MOD(D24-C24,1)-E24)</f>
        <v/>
      </c>
      <c r="G24" s="10">
        <f>IF(F24="","",MAX(0,F24-TIME(8,0,0)))</f>
        <v/>
      </c>
      <c r="H24" s="10">
        <f>IF(F24="","",MAX(0,MIN(D24+(D24&lt;C24),29/24)-MAX(C24,22/24))+MAX(0,MIN(D24+(D24&lt;C24),5/24)-C24))</f>
        <v/>
      </c>
      <c r="I24" s="5" t="n"/>
    </row>
    <row r="25">
      <c r="A25" s="7">
        <f>IF(19&lt;=DAY(EOMONTH(DATE($B$4,$D$4,1),0)),DATE($B$4,$D$4,19),"")</f>
        <v/>
      </c>
      <c r="B25" s="8">
        <f>IF(A25="","",CHOOSE(WEEKDAY(A25),"日","月","火","水","木","金","土"))</f>
        <v/>
      </c>
      <c r="C25" s="9" t="n"/>
      <c r="D25" s="9" t="n"/>
      <c r="E25" s="9" t="n"/>
      <c r="F25" s="10">
        <f>IF(OR(A25="",C25="",D25=""),"",MOD(D25-C25,1)-E25)</f>
        <v/>
      </c>
      <c r="G25" s="10">
        <f>IF(F25="","",MAX(0,F25-TIME(8,0,0)))</f>
        <v/>
      </c>
      <c r="H25" s="10">
        <f>IF(F25="","",MAX(0,MIN(D25+(D25&lt;C25),29/24)-MAX(C25,22/24))+MAX(0,MIN(D25+(D25&lt;C25),5/24)-C25))</f>
        <v/>
      </c>
      <c r="I25" s="5" t="n"/>
    </row>
    <row r="26">
      <c r="A26" s="7">
        <f>IF(20&lt;=DAY(EOMONTH(DATE($B$4,$D$4,1),0)),DATE($B$4,$D$4,20),"")</f>
        <v/>
      </c>
      <c r="B26" s="8">
        <f>IF(A26="","",CHOOSE(WEEKDAY(A26),"日","月","火","水","木","金","土"))</f>
        <v/>
      </c>
      <c r="C26" s="9" t="n"/>
      <c r="D26" s="9" t="n"/>
      <c r="E26" s="9" t="n"/>
      <c r="F26" s="10">
        <f>IF(OR(A26="",C26="",D26=""),"",MOD(D26-C26,1)-E26)</f>
        <v/>
      </c>
      <c r="G26" s="10">
        <f>IF(F26="","",MAX(0,F26-TIME(8,0,0)))</f>
        <v/>
      </c>
      <c r="H26" s="10">
        <f>IF(F26="","",MAX(0,MIN(D26+(D26&lt;C26),29/24)-MAX(C26,22/24))+MAX(0,MIN(D26+(D26&lt;C26),5/24)-C26))</f>
        <v/>
      </c>
      <c r="I26" s="5" t="n"/>
    </row>
    <row r="27">
      <c r="A27" s="7">
        <f>IF(21&lt;=DAY(EOMONTH(DATE($B$4,$D$4,1),0)),DATE($B$4,$D$4,21),"")</f>
        <v/>
      </c>
      <c r="B27" s="8">
        <f>IF(A27="","",CHOOSE(WEEKDAY(A27),"日","月","火","水","木","金","土"))</f>
        <v/>
      </c>
      <c r="C27" s="9" t="n"/>
      <c r="D27" s="9" t="n"/>
      <c r="E27" s="9" t="n"/>
      <c r="F27" s="10">
        <f>IF(OR(A27="",C27="",D27=""),"",MOD(D27-C27,1)-E27)</f>
        <v/>
      </c>
      <c r="G27" s="10">
        <f>IF(F27="","",MAX(0,F27-TIME(8,0,0)))</f>
        <v/>
      </c>
      <c r="H27" s="10">
        <f>IF(F27="","",MAX(0,MIN(D27+(D27&lt;C27),29/24)-MAX(C27,22/24))+MAX(0,MIN(D27+(D27&lt;C27),5/24)-C27))</f>
        <v/>
      </c>
      <c r="I27" s="5" t="n"/>
    </row>
    <row r="28">
      <c r="A28" s="7">
        <f>IF(22&lt;=DAY(EOMONTH(DATE($B$4,$D$4,1),0)),DATE($B$4,$D$4,22),"")</f>
        <v/>
      </c>
      <c r="B28" s="8">
        <f>IF(A28="","",CHOOSE(WEEKDAY(A28),"日","月","火","水","木","金","土"))</f>
        <v/>
      </c>
      <c r="C28" s="9" t="n"/>
      <c r="D28" s="9" t="n"/>
      <c r="E28" s="9" t="n"/>
      <c r="F28" s="10">
        <f>IF(OR(A28="",C28="",D28=""),"",MOD(D28-C28,1)-E28)</f>
        <v/>
      </c>
      <c r="G28" s="10">
        <f>IF(F28="","",MAX(0,F28-TIME(8,0,0)))</f>
        <v/>
      </c>
      <c r="H28" s="10">
        <f>IF(F28="","",MAX(0,MIN(D28+(D28&lt;C28),29/24)-MAX(C28,22/24))+MAX(0,MIN(D28+(D28&lt;C28),5/24)-C28))</f>
        <v/>
      </c>
      <c r="I28" s="5" t="n"/>
    </row>
    <row r="29">
      <c r="A29" s="7">
        <f>IF(23&lt;=DAY(EOMONTH(DATE($B$4,$D$4,1),0)),DATE($B$4,$D$4,23),"")</f>
        <v/>
      </c>
      <c r="B29" s="8">
        <f>IF(A29="","",CHOOSE(WEEKDAY(A29),"日","月","火","水","木","金","土"))</f>
        <v/>
      </c>
      <c r="C29" s="9" t="n"/>
      <c r="D29" s="9" t="n"/>
      <c r="E29" s="9" t="n"/>
      <c r="F29" s="10">
        <f>IF(OR(A29="",C29="",D29=""),"",MOD(D29-C29,1)-E29)</f>
        <v/>
      </c>
      <c r="G29" s="10">
        <f>IF(F29="","",MAX(0,F29-TIME(8,0,0)))</f>
        <v/>
      </c>
      <c r="H29" s="10">
        <f>IF(F29="","",MAX(0,MIN(D29+(D29&lt;C29),29/24)-MAX(C29,22/24))+MAX(0,MIN(D29+(D29&lt;C29),5/24)-C29))</f>
        <v/>
      </c>
      <c r="I29" s="5" t="n"/>
    </row>
    <row r="30">
      <c r="A30" s="7">
        <f>IF(24&lt;=DAY(EOMONTH(DATE($B$4,$D$4,1),0)),DATE($B$4,$D$4,24),"")</f>
        <v/>
      </c>
      <c r="B30" s="8">
        <f>IF(A30="","",CHOOSE(WEEKDAY(A30),"日","月","火","水","木","金","土"))</f>
        <v/>
      </c>
      <c r="C30" s="9" t="n"/>
      <c r="D30" s="9" t="n"/>
      <c r="E30" s="9" t="n"/>
      <c r="F30" s="10">
        <f>IF(OR(A30="",C30="",D30=""),"",MOD(D30-C30,1)-E30)</f>
        <v/>
      </c>
      <c r="G30" s="10">
        <f>IF(F30="","",MAX(0,F30-TIME(8,0,0)))</f>
        <v/>
      </c>
      <c r="H30" s="10">
        <f>IF(F30="","",MAX(0,MIN(D30+(D30&lt;C30),29/24)-MAX(C30,22/24))+MAX(0,MIN(D30+(D30&lt;C30),5/24)-C30))</f>
        <v/>
      </c>
      <c r="I30" s="5" t="n"/>
    </row>
    <row r="31">
      <c r="A31" s="7">
        <f>IF(25&lt;=DAY(EOMONTH(DATE($B$4,$D$4,1),0)),DATE($B$4,$D$4,25),"")</f>
        <v/>
      </c>
      <c r="B31" s="8">
        <f>IF(A31="","",CHOOSE(WEEKDAY(A31),"日","月","火","水","木","金","土"))</f>
        <v/>
      </c>
      <c r="C31" s="9" t="n"/>
      <c r="D31" s="9" t="n"/>
      <c r="E31" s="9" t="n"/>
      <c r="F31" s="10">
        <f>IF(OR(A31="",C31="",D31=""),"",MOD(D31-C31,1)-E31)</f>
        <v/>
      </c>
      <c r="G31" s="10">
        <f>IF(F31="","",MAX(0,F31-TIME(8,0,0)))</f>
        <v/>
      </c>
      <c r="H31" s="10">
        <f>IF(F31="","",MAX(0,MIN(D31+(D31&lt;C31),29/24)-MAX(C31,22/24))+MAX(0,MIN(D31+(D31&lt;C31),5/24)-C31))</f>
        <v/>
      </c>
      <c r="I31" s="5" t="n"/>
    </row>
    <row r="32">
      <c r="A32" s="7">
        <f>IF(26&lt;=DAY(EOMONTH(DATE($B$4,$D$4,1),0)),DATE($B$4,$D$4,26),"")</f>
        <v/>
      </c>
      <c r="B32" s="8">
        <f>IF(A32="","",CHOOSE(WEEKDAY(A32),"日","月","火","水","木","金","土"))</f>
        <v/>
      </c>
      <c r="C32" s="9" t="n"/>
      <c r="D32" s="9" t="n"/>
      <c r="E32" s="9" t="n"/>
      <c r="F32" s="10">
        <f>IF(OR(A32="",C32="",D32=""),"",MOD(D32-C32,1)-E32)</f>
        <v/>
      </c>
      <c r="G32" s="10">
        <f>IF(F32="","",MAX(0,F32-TIME(8,0,0)))</f>
        <v/>
      </c>
      <c r="H32" s="10">
        <f>IF(F32="","",MAX(0,MIN(D32+(D32&lt;C32),29/24)-MAX(C32,22/24))+MAX(0,MIN(D32+(D32&lt;C32),5/24)-C32))</f>
        <v/>
      </c>
      <c r="I32" s="5" t="n"/>
    </row>
    <row r="33">
      <c r="A33" s="7">
        <f>IF(27&lt;=DAY(EOMONTH(DATE($B$4,$D$4,1),0)),DATE($B$4,$D$4,27),"")</f>
        <v/>
      </c>
      <c r="B33" s="8">
        <f>IF(A33="","",CHOOSE(WEEKDAY(A33),"日","月","火","水","木","金","土"))</f>
        <v/>
      </c>
      <c r="C33" s="9" t="n"/>
      <c r="D33" s="9" t="n"/>
      <c r="E33" s="9" t="n"/>
      <c r="F33" s="10">
        <f>IF(OR(A33="",C33="",D33=""),"",MOD(D33-C33,1)-E33)</f>
        <v/>
      </c>
      <c r="G33" s="10">
        <f>IF(F33="","",MAX(0,F33-TIME(8,0,0)))</f>
        <v/>
      </c>
      <c r="H33" s="10">
        <f>IF(F33="","",MAX(0,MIN(D33+(D33&lt;C33),29/24)-MAX(C33,22/24))+MAX(0,MIN(D33+(D33&lt;C33),5/24)-C33))</f>
        <v/>
      </c>
      <c r="I33" s="5" t="n"/>
    </row>
    <row r="34">
      <c r="A34" s="7">
        <f>IF(28&lt;=DAY(EOMONTH(DATE($B$4,$D$4,1),0)),DATE($B$4,$D$4,28),"")</f>
        <v/>
      </c>
      <c r="B34" s="8">
        <f>IF(A34="","",CHOOSE(WEEKDAY(A34),"日","月","火","水","木","金","土"))</f>
        <v/>
      </c>
      <c r="C34" s="9" t="n"/>
      <c r="D34" s="9" t="n"/>
      <c r="E34" s="9" t="n"/>
      <c r="F34" s="10">
        <f>IF(OR(A34="",C34="",D34=""),"",MOD(D34-C34,1)-E34)</f>
        <v/>
      </c>
      <c r="G34" s="10">
        <f>IF(F34="","",MAX(0,F34-TIME(8,0,0)))</f>
        <v/>
      </c>
      <c r="H34" s="10">
        <f>IF(F34="","",MAX(0,MIN(D34+(D34&lt;C34),29/24)-MAX(C34,22/24))+MAX(0,MIN(D34+(D34&lt;C34),5/24)-C34))</f>
        <v/>
      </c>
      <c r="I34" s="5" t="n"/>
    </row>
    <row r="35">
      <c r="A35" s="7">
        <f>IF(29&lt;=DAY(EOMONTH(DATE($B$4,$D$4,1),0)),DATE($B$4,$D$4,29),"")</f>
        <v/>
      </c>
      <c r="B35" s="8">
        <f>IF(A35="","",CHOOSE(WEEKDAY(A35),"日","月","火","水","木","金","土"))</f>
        <v/>
      </c>
      <c r="C35" s="9" t="n"/>
      <c r="D35" s="9" t="n"/>
      <c r="E35" s="9" t="n"/>
      <c r="F35" s="10">
        <f>IF(OR(A35="",C35="",D35=""),"",MOD(D35-C35,1)-E35)</f>
        <v/>
      </c>
      <c r="G35" s="10">
        <f>IF(F35="","",MAX(0,F35-TIME(8,0,0)))</f>
        <v/>
      </c>
      <c r="H35" s="10">
        <f>IF(F35="","",MAX(0,MIN(D35+(D35&lt;C35),29/24)-MAX(C35,22/24))+MAX(0,MIN(D35+(D35&lt;C35),5/24)-C35))</f>
        <v/>
      </c>
      <c r="I35" s="5" t="n"/>
    </row>
    <row r="36">
      <c r="A36" s="7">
        <f>IF(30&lt;=DAY(EOMONTH(DATE($B$4,$D$4,1),0)),DATE($B$4,$D$4,30),"")</f>
        <v/>
      </c>
      <c r="B36" s="8">
        <f>IF(A36="","",CHOOSE(WEEKDAY(A36),"日","月","火","水","木","金","土"))</f>
        <v/>
      </c>
      <c r="C36" s="9" t="n"/>
      <c r="D36" s="9" t="n"/>
      <c r="E36" s="9" t="n"/>
      <c r="F36" s="10">
        <f>IF(OR(A36="",C36="",D36=""),"",MOD(D36-C36,1)-E36)</f>
        <v/>
      </c>
      <c r="G36" s="10">
        <f>IF(F36="","",MAX(0,F36-TIME(8,0,0)))</f>
        <v/>
      </c>
      <c r="H36" s="10">
        <f>IF(F36="","",MAX(0,MIN(D36+(D36&lt;C36),29/24)-MAX(C36,22/24))+MAX(0,MIN(D36+(D36&lt;C36),5/24)-C36))</f>
        <v/>
      </c>
      <c r="I36" s="5" t="n"/>
    </row>
    <row r="37">
      <c r="A37" s="7">
        <f>IF(31&lt;=DAY(EOMONTH(DATE($B$4,$D$4,1),0)),DATE($B$4,$D$4,31),"")</f>
        <v/>
      </c>
      <c r="B37" s="8">
        <f>IF(A37="","",CHOOSE(WEEKDAY(A37),"日","月","火","水","木","金","土"))</f>
        <v/>
      </c>
      <c r="C37" s="9" t="n"/>
      <c r="D37" s="9" t="n"/>
      <c r="E37" s="9" t="n"/>
      <c r="F37" s="10">
        <f>IF(OR(A37="",C37="",D37=""),"",MOD(D37-C37,1)-E37)</f>
        <v/>
      </c>
      <c r="G37" s="10">
        <f>IF(F37="","",MAX(0,F37-TIME(8,0,0)))</f>
        <v/>
      </c>
      <c r="H37" s="10">
        <f>IF(F37="","",MAX(0,MIN(D37+(D37&lt;C37),29/24)-MAX(C37,22/24))+MAX(0,MIN(D37+(D37&lt;C37),5/24)-C37))</f>
        <v/>
      </c>
      <c r="I37" s="5" t="n"/>
    </row>
    <row r="38">
      <c r="A38" s="3" t="inlineStr">
        <is>
          <t>合計</t>
        </is>
      </c>
      <c r="B38" s="3" t="n"/>
      <c r="C38" s="3" t="inlineStr">
        <is>
          <t>出勤日数</t>
        </is>
      </c>
      <c r="D38" s="11">
        <f>COUNT(F7:F37)</f>
        <v/>
      </c>
      <c r="E38" s="3" t="inlineStr">
        <is>
          <t>日</t>
        </is>
      </c>
      <c r="F38" s="12">
        <f>SUM(F7:F37)</f>
        <v/>
      </c>
      <c r="G38" s="12">
        <f>SUM(G7:G37)</f>
        <v/>
      </c>
      <c r="H38" s="12">
        <f>SUM(H7:H37)</f>
        <v/>
      </c>
      <c r="I38" s="3" t="n"/>
    </row>
    <row r="40">
      <c r="A40" s="2" t="inlineStr">
        <is>
          <t>・時刻は1分単位で入力してください。15分単位などで切り捨てると、働いた分の賃金が払われなくなります。</t>
        </is>
      </c>
    </row>
    <row r="41">
      <c r="A41" s="2" t="inlineStr">
        <is>
          <t>・退勤が出勤より早い時刻のときは、日をまたいだ勤務として計算します（例: 17:00〜1:00）。</t>
        </is>
      </c>
    </row>
    <row r="42">
      <c r="A42" s="2" t="inlineStr">
        <is>
          <t>・時間外は「1日8時間を超えた分」だけを数えています。週40時間を超えた分や休日の労働は別に確認してください。</t>
        </is>
      </c>
    </row>
    <row r="43">
      <c r="A43" s="2" t="inlineStr">
        <is>
          <t>・深夜は出勤から退勤までのうち22時〜翌5時の長さです。深夜に取った休憩は差し引いていません。</t>
        </is>
      </c>
    </row>
    <row r="44">
      <c r="A44" s="2" t="inlineStr">
        <is>
          <t>・計算式の列はシートの保護で守っています（パスワードなし）。列を足すときは［校閲］→［シート保護の解除］から外してください。</t>
        </is>
      </c>
    </row>
    <row r="45">
      <c r="A45" s="2" t="inlineStr">
        <is>
          <t>・このテンプレートは打刻プラス（dakoku.plus）が無料で配布しています。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38:B38"/>
    <mergeCell ref="F4:I4"/>
  </mergeCells>
  <dataValidations count="1">
    <dataValidation sqref="C7:E37" showDropDown="0" showInputMessage="0" showErrorMessage="1" allowBlank="0" errorTitle="時刻を入れてください" error="9:00 のように時:分で入力してください。" type="time" operator="between">
      <formula1>0</formula1>
      <formula2>0.999988</formula2>
    </dataValidation>
  </dataValidation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9" customWidth="1" min="4" max="4"/>
    <col width="9" customWidth="1" min="5" max="5"/>
    <col width="11" customWidth="1" min="6" max="6"/>
    <col width="13" customWidth="1" min="7" max="7"/>
    <col width="13" customWidth="1" min="8" max="8"/>
    <col width="24" customWidth="1" min="9" max="9"/>
  </cols>
  <sheetData>
    <row r="1">
      <c r="A1" s="1" t="inlineStr">
        <is>
          <t>勤怠管理表（出勤簿）</t>
        </is>
      </c>
    </row>
    <row r="2">
      <c r="A2" s="2" t="inlineStr">
        <is>
          <t>黄色の欄だけ入力してください。日付・曜日・実働時間・時間外・深夜・合計は自動で計算されます。</t>
        </is>
      </c>
    </row>
    <row r="4">
      <c r="A4" s="3" t="inlineStr">
        <is>
          <t>年</t>
        </is>
      </c>
      <c r="B4" s="4" t="n">
        <v>2026</v>
      </c>
      <c r="C4" s="3" t="inlineStr">
        <is>
          <t>月</t>
        </is>
      </c>
      <c r="D4" s="4" t="n">
        <v>10</v>
      </c>
      <c r="E4" s="3" t="inlineStr">
        <is>
          <t>氏名</t>
        </is>
      </c>
      <c r="F4" s="5" t="inlineStr">
        <is>
          <t>山田 花子（記入例）</t>
        </is>
      </c>
      <c r="G4" s="5" t="n"/>
      <c r="H4" s="5" t="n"/>
      <c r="I4" s="5" t="n"/>
    </row>
    <row r="6" ht="34" customHeight="1">
      <c r="A6" s="6" t="inlineStr">
        <is>
          <t>日付</t>
        </is>
      </c>
      <c r="B6" s="6" t="inlineStr">
        <is>
          <t>曜日</t>
        </is>
      </c>
      <c r="C6" s="6" t="inlineStr">
        <is>
          <t>出勤</t>
        </is>
      </c>
      <c r="D6" s="6" t="inlineStr">
        <is>
          <t>退勤</t>
        </is>
      </c>
      <c r="E6" s="6" t="inlineStr">
        <is>
          <t>休憩</t>
        </is>
      </c>
      <c r="F6" s="6" t="inlineStr">
        <is>
          <t>実働時間</t>
        </is>
      </c>
      <c r="G6" s="6" t="inlineStr">
        <is>
          <t>時間外
(1日8時間超)</t>
        </is>
      </c>
      <c r="H6" s="6" t="inlineStr">
        <is>
          <t>深夜
(22時〜5時)</t>
        </is>
      </c>
      <c r="I6" s="6" t="inlineStr">
        <is>
          <t>備考</t>
        </is>
      </c>
    </row>
    <row r="7">
      <c r="A7" s="7">
        <f>IF(1&lt;=DAY(EOMONTH(DATE($B$4,$D$4,1),0)),DATE($B$4,$D$4,1),"")</f>
        <v/>
      </c>
      <c r="B7" s="8">
        <f>IF(A7="","",CHOOSE(WEEKDAY(A7),"日","月","火","水","木","金","土"))</f>
        <v/>
      </c>
      <c r="C7" s="9" t="n">
        <v>0.375</v>
      </c>
      <c r="D7" s="9" t="n">
        <v>0.75</v>
      </c>
      <c r="E7" s="9" t="n">
        <v>0.04166666666666666</v>
      </c>
      <c r="F7" s="10">
        <f>IF(OR(A7="",C7="",D7=""),"",MOD(D7-C7,1)-E7)</f>
        <v/>
      </c>
      <c r="G7" s="10">
        <f>IF(F7="","",MAX(0,F7-TIME(8,0,0)))</f>
        <v/>
      </c>
      <c r="H7" s="10">
        <f>IF(F7="","",MAX(0,MIN(D7+(D7&lt;C7),29/24)-MAX(C7,22/24))+MAX(0,MIN(D7+(D7&lt;C7),5/24)-C7))</f>
        <v/>
      </c>
      <c r="I7" s="5" t="n"/>
    </row>
    <row r="8">
      <c r="A8" s="7">
        <f>IF(2&lt;=DAY(EOMONTH(DATE($B$4,$D$4,1),0)),DATE($B$4,$D$4,2),"")</f>
        <v/>
      </c>
      <c r="B8" s="8">
        <f>IF(A8="","",CHOOSE(WEEKDAY(A8),"日","月","火","水","木","金","土"))</f>
        <v/>
      </c>
      <c r="C8" s="9" t="n">
        <v>0.375</v>
      </c>
      <c r="D8" s="9" t="n">
        <v>0.8125</v>
      </c>
      <c r="E8" s="9" t="n">
        <v>0.04166666666666666</v>
      </c>
      <c r="F8" s="10">
        <f>IF(OR(A8="",C8="",D8=""),"",MOD(D8-C8,1)-E8)</f>
        <v/>
      </c>
      <c r="G8" s="10">
        <f>IF(F8="","",MAX(0,F8-TIME(8,0,0)))</f>
        <v/>
      </c>
      <c r="H8" s="10">
        <f>IF(F8="","",MAX(0,MIN(D8+(D8&lt;C8),29/24)-MAX(C8,22/24))+MAX(0,MIN(D8+(D8&lt;C8),5/24)-C8))</f>
        <v/>
      </c>
      <c r="I8" s="5" t="inlineStr">
        <is>
          <t>月末の集計</t>
        </is>
      </c>
    </row>
    <row r="9">
      <c r="A9" s="7">
        <f>IF(3&lt;=DAY(EOMONTH(DATE($B$4,$D$4,1),0)),DATE($B$4,$D$4,3),"")</f>
        <v/>
      </c>
      <c r="B9" s="8">
        <f>IF(A9="","",CHOOSE(WEEKDAY(A9),"日","月","火","水","木","金","土"))</f>
        <v/>
      </c>
      <c r="C9" s="9" t="n"/>
      <c r="D9" s="9" t="n"/>
      <c r="E9" s="9" t="n"/>
      <c r="F9" s="10">
        <f>IF(OR(A9="",C9="",D9=""),"",MOD(D9-C9,1)-E9)</f>
        <v/>
      </c>
      <c r="G9" s="10">
        <f>IF(F9="","",MAX(0,F9-TIME(8,0,0)))</f>
        <v/>
      </c>
      <c r="H9" s="10">
        <f>IF(F9="","",MAX(0,MIN(D9+(D9&lt;C9),29/24)-MAX(C9,22/24))+MAX(0,MIN(D9+(D9&lt;C9),5/24)-C9))</f>
        <v/>
      </c>
      <c r="I9" s="5" t="n"/>
    </row>
    <row r="10">
      <c r="A10" s="7">
        <f>IF(4&lt;=DAY(EOMONTH(DATE($B$4,$D$4,1),0)),DATE($B$4,$D$4,4),"")</f>
        <v/>
      </c>
      <c r="B10" s="8">
        <f>IF(A10="","",CHOOSE(WEEKDAY(A10),"日","月","火","水","木","金","土"))</f>
        <v/>
      </c>
      <c r="C10" s="9" t="n"/>
      <c r="D10" s="9" t="n"/>
      <c r="E10" s="9" t="n"/>
      <c r="F10" s="10">
        <f>IF(OR(A10="",C10="",D10=""),"",MOD(D10-C10,1)-E10)</f>
        <v/>
      </c>
      <c r="G10" s="10">
        <f>IF(F10="","",MAX(0,F10-TIME(8,0,0)))</f>
        <v/>
      </c>
      <c r="H10" s="10">
        <f>IF(F10="","",MAX(0,MIN(D10+(D10&lt;C10),29/24)-MAX(C10,22/24))+MAX(0,MIN(D10+(D10&lt;C10),5/24)-C10))</f>
        <v/>
      </c>
      <c r="I10" s="5" t="n"/>
    </row>
    <row r="11">
      <c r="A11" s="7">
        <f>IF(5&lt;=DAY(EOMONTH(DATE($B$4,$D$4,1),0)),DATE($B$4,$D$4,5),"")</f>
        <v/>
      </c>
      <c r="B11" s="8">
        <f>IF(A11="","",CHOOSE(WEEKDAY(A11),"日","月","火","水","木","金","土"))</f>
        <v/>
      </c>
      <c r="C11" s="9" t="n">
        <v>0.3715277777777778</v>
      </c>
      <c r="D11" s="9" t="n">
        <v>0.7534722222222222</v>
      </c>
      <c r="E11" s="9" t="n">
        <v>0.04166666666666666</v>
      </c>
      <c r="F11" s="10">
        <f>IF(OR(A11="",C11="",D11=""),"",MOD(D11-C11,1)-E11)</f>
        <v/>
      </c>
      <c r="G11" s="10">
        <f>IF(F11="","",MAX(0,F11-TIME(8,0,0)))</f>
        <v/>
      </c>
      <c r="H11" s="10">
        <f>IF(F11="","",MAX(0,MIN(D11+(D11&lt;C11),29/24)-MAX(C11,22/24))+MAX(0,MIN(D11+(D11&lt;C11),5/24)-C11))</f>
        <v/>
      </c>
      <c r="I11" s="5" t="n"/>
    </row>
    <row r="12">
      <c r="A12" s="7">
        <f>IF(6&lt;=DAY(EOMONTH(DATE($B$4,$D$4,1),0)),DATE($B$4,$D$4,6),"")</f>
        <v/>
      </c>
      <c r="B12" s="8">
        <f>IF(A12="","",CHOOSE(WEEKDAY(A12),"日","月","火","水","木","金","土"))</f>
        <v/>
      </c>
      <c r="C12" s="9" t="n">
        <v>0.3763888888888889</v>
      </c>
      <c r="D12" s="9" t="n">
        <v>0.75</v>
      </c>
      <c r="E12" s="9" t="n">
        <v>0.04166666666666666</v>
      </c>
      <c r="F12" s="10">
        <f>IF(OR(A12="",C12="",D12=""),"",MOD(D12-C12,1)-E12)</f>
        <v/>
      </c>
      <c r="G12" s="10">
        <f>IF(F12="","",MAX(0,F12-TIME(8,0,0)))</f>
        <v/>
      </c>
      <c r="H12" s="10">
        <f>IF(F12="","",MAX(0,MIN(D12+(D12&lt;C12),29/24)-MAX(C12,22/24))+MAX(0,MIN(D12+(D12&lt;C12),5/24)-C12))</f>
        <v/>
      </c>
      <c r="I12" s="5" t="n"/>
    </row>
    <row r="13">
      <c r="A13" s="7">
        <f>IF(7&lt;=DAY(EOMONTH(DATE($B$4,$D$4,1),0)),DATE($B$4,$D$4,7),"")</f>
        <v/>
      </c>
      <c r="B13" s="8">
        <f>IF(A13="","",CHOOSE(WEEKDAY(A13),"日","月","火","水","木","金","土"))</f>
        <v/>
      </c>
      <c r="C13" s="9" t="n">
        <v>0.5416666666666666</v>
      </c>
      <c r="D13" s="9" t="n">
        <v>0.9166666666666666</v>
      </c>
      <c r="E13" s="9" t="n">
        <v>0.04166666666666666</v>
      </c>
      <c r="F13" s="10">
        <f>IF(OR(A13="",C13="",D13=""),"",MOD(D13-C13,1)-E13)</f>
        <v/>
      </c>
      <c r="G13" s="10">
        <f>IF(F13="","",MAX(0,F13-TIME(8,0,0)))</f>
        <v/>
      </c>
      <c r="H13" s="10">
        <f>IF(F13="","",MAX(0,MIN(D13+(D13&lt;C13),29/24)-MAX(C13,22/24))+MAX(0,MIN(D13+(D13&lt;C13),5/24)-C13))</f>
        <v/>
      </c>
      <c r="I13" s="5" t="inlineStr">
        <is>
          <t>遅番</t>
        </is>
      </c>
    </row>
    <row r="14">
      <c r="A14" s="7">
        <f>IF(8&lt;=DAY(EOMONTH(DATE($B$4,$D$4,1),0)),DATE($B$4,$D$4,8),"")</f>
        <v/>
      </c>
      <c r="B14" s="8">
        <f>IF(A14="","",CHOOSE(WEEKDAY(A14),"日","月","火","水","木","金","土"))</f>
        <v/>
      </c>
      <c r="C14" s="9" t="n">
        <v>0.7083333333333334</v>
      </c>
      <c r="D14" s="9" t="n">
        <v>0.04166666666666666</v>
      </c>
      <c r="E14" s="9" t="n">
        <v>0.03125</v>
      </c>
      <c r="F14" s="10">
        <f>IF(OR(A14="",C14="",D14=""),"",MOD(D14-C14,1)-E14)</f>
        <v/>
      </c>
      <c r="G14" s="10">
        <f>IF(F14="","",MAX(0,F14-TIME(8,0,0)))</f>
        <v/>
      </c>
      <c r="H14" s="10">
        <f>IF(F14="","",MAX(0,MIN(D14+(D14&lt;C14),29/24)-MAX(C14,22/24))+MAX(0,MIN(D14+(D14&lt;C14),5/24)-C14))</f>
        <v/>
      </c>
      <c r="I14" s="5" t="inlineStr">
        <is>
          <t>夜勤（日をまたぐ）</t>
        </is>
      </c>
    </row>
    <row r="15">
      <c r="A15" s="7">
        <f>IF(9&lt;=DAY(EOMONTH(DATE($B$4,$D$4,1),0)),DATE($B$4,$D$4,9),"")</f>
        <v/>
      </c>
      <c r="B15" s="8">
        <f>IF(A15="","",CHOOSE(WEEKDAY(A15),"日","月","火","水","木","金","土"))</f>
        <v/>
      </c>
      <c r="C15" s="9" t="n">
        <v>0.375</v>
      </c>
      <c r="D15" s="9" t="n">
        <v>0.75</v>
      </c>
      <c r="E15" s="9" t="n">
        <v>0.04166666666666666</v>
      </c>
      <c r="F15" s="10">
        <f>IF(OR(A15="",C15="",D15=""),"",MOD(D15-C15,1)-E15)</f>
        <v/>
      </c>
      <c r="G15" s="10">
        <f>IF(F15="","",MAX(0,F15-TIME(8,0,0)))</f>
        <v/>
      </c>
      <c r="H15" s="10">
        <f>IF(F15="","",MAX(0,MIN(D15+(D15&lt;C15),29/24)-MAX(C15,22/24))+MAX(0,MIN(D15+(D15&lt;C15),5/24)-C15))</f>
        <v/>
      </c>
      <c r="I15" s="5" t="n"/>
    </row>
    <row r="16">
      <c r="A16" s="7">
        <f>IF(10&lt;=DAY(EOMONTH(DATE($B$4,$D$4,1),0)),DATE($B$4,$D$4,10),"")</f>
        <v/>
      </c>
      <c r="B16" s="8">
        <f>IF(A16="","",CHOOSE(WEEKDAY(A16),"日","月","火","水","木","金","土"))</f>
        <v/>
      </c>
      <c r="C16" s="9" t="n"/>
      <c r="D16" s="9" t="n"/>
      <c r="E16" s="9" t="n"/>
      <c r="F16" s="10">
        <f>IF(OR(A16="",C16="",D16=""),"",MOD(D16-C16,1)-E16)</f>
        <v/>
      </c>
      <c r="G16" s="10">
        <f>IF(F16="","",MAX(0,F16-TIME(8,0,0)))</f>
        <v/>
      </c>
      <c r="H16" s="10">
        <f>IF(F16="","",MAX(0,MIN(D16+(D16&lt;C16),29/24)-MAX(C16,22/24))+MAX(0,MIN(D16+(D16&lt;C16),5/24)-C16))</f>
        <v/>
      </c>
      <c r="I16" s="5" t="n"/>
    </row>
    <row r="17">
      <c r="A17" s="7">
        <f>IF(11&lt;=DAY(EOMONTH(DATE($B$4,$D$4,1),0)),DATE($B$4,$D$4,11),"")</f>
        <v/>
      </c>
      <c r="B17" s="8">
        <f>IF(A17="","",CHOOSE(WEEKDAY(A17),"日","月","火","水","木","金","土"))</f>
        <v/>
      </c>
      <c r="C17" s="9" t="n"/>
      <c r="D17" s="9" t="n"/>
      <c r="E17" s="9" t="n"/>
      <c r="F17" s="10">
        <f>IF(OR(A17="",C17="",D17=""),"",MOD(D17-C17,1)-E17)</f>
        <v/>
      </c>
      <c r="G17" s="10">
        <f>IF(F17="","",MAX(0,F17-TIME(8,0,0)))</f>
        <v/>
      </c>
      <c r="H17" s="10">
        <f>IF(F17="","",MAX(0,MIN(D17+(D17&lt;C17),29/24)-MAX(C17,22/24))+MAX(0,MIN(D17+(D17&lt;C17),5/24)-C17))</f>
        <v/>
      </c>
      <c r="I17" s="5" t="n"/>
    </row>
    <row r="18">
      <c r="A18" s="7">
        <f>IF(12&lt;=DAY(EOMONTH(DATE($B$4,$D$4,1),0)),DATE($B$4,$D$4,12),"")</f>
        <v/>
      </c>
      <c r="B18" s="8">
        <f>IF(A18="","",CHOOSE(WEEKDAY(A18),"日","月","火","水","木","金","土"))</f>
        <v/>
      </c>
      <c r="C18" s="9" t="n"/>
      <c r="D18" s="9" t="n"/>
      <c r="E18" s="9" t="n"/>
      <c r="F18" s="10">
        <f>IF(OR(A18="",C18="",D18=""),"",MOD(D18-C18,1)-E18)</f>
        <v/>
      </c>
      <c r="G18" s="10">
        <f>IF(F18="","",MAX(0,F18-TIME(8,0,0)))</f>
        <v/>
      </c>
      <c r="H18" s="10">
        <f>IF(F18="","",MAX(0,MIN(D18+(D18&lt;C18),29/24)-MAX(C18,22/24))+MAX(0,MIN(D18+(D18&lt;C18),5/24)-C18))</f>
        <v/>
      </c>
      <c r="I18" s="5" t="n"/>
    </row>
    <row r="19">
      <c r="A19" s="7">
        <f>IF(13&lt;=DAY(EOMONTH(DATE($B$4,$D$4,1),0)),DATE($B$4,$D$4,13),"")</f>
        <v/>
      </c>
      <c r="B19" s="8">
        <f>IF(A19="","",CHOOSE(WEEKDAY(A19),"日","月","火","水","木","金","土"))</f>
        <v/>
      </c>
      <c r="C19" s="9" t="n">
        <v>0.375</v>
      </c>
      <c r="D19" s="9" t="n">
        <v>0.5</v>
      </c>
      <c r="E19" s="9" t="n">
        <v>0</v>
      </c>
      <c r="F19" s="10">
        <f>IF(OR(A19="",C19="",D19=""),"",MOD(D19-C19,1)-E19)</f>
        <v/>
      </c>
      <c r="G19" s="10">
        <f>IF(F19="","",MAX(0,F19-TIME(8,0,0)))</f>
        <v/>
      </c>
      <c r="H19" s="10">
        <f>IF(F19="","",MAX(0,MIN(D19+(D19&lt;C19),29/24)-MAX(C19,22/24))+MAX(0,MIN(D19+(D19&lt;C19),5/24)-C19))</f>
        <v/>
      </c>
      <c r="I19" s="5" t="inlineStr">
        <is>
          <t>午後半休</t>
        </is>
      </c>
    </row>
    <row r="20">
      <c r="A20" s="7">
        <f>IF(14&lt;=DAY(EOMONTH(DATE($B$4,$D$4,1),0)),DATE($B$4,$D$4,14),"")</f>
        <v/>
      </c>
      <c r="B20" s="8">
        <f>IF(A20="","",CHOOSE(WEEKDAY(A20),"日","月","火","水","木","金","土"))</f>
        <v/>
      </c>
      <c r="C20" s="9" t="n"/>
      <c r="D20" s="9" t="n"/>
      <c r="E20" s="9" t="n"/>
      <c r="F20" s="10">
        <f>IF(OR(A20="",C20="",D20=""),"",MOD(D20-C20,1)-E20)</f>
        <v/>
      </c>
      <c r="G20" s="10">
        <f>IF(F20="","",MAX(0,F20-TIME(8,0,0)))</f>
        <v/>
      </c>
      <c r="H20" s="10">
        <f>IF(F20="","",MAX(0,MIN(D20+(D20&lt;C20),29/24)-MAX(C20,22/24))+MAX(0,MIN(D20+(D20&lt;C20),5/24)-C20))</f>
        <v/>
      </c>
      <c r="I20" s="5" t="n"/>
    </row>
    <row r="21">
      <c r="A21" s="7">
        <f>IF(15&lt;=DAY(EOMONTH(DATE($B$4,$D$4,1),0)),DATE($B$4,$D$4,15),"")</f>
        <v/>
      </c>
      <c r="B21" s="8">
        <f>IF(A21="","",CHOOSE(WEEKDAY(A21),"日","月","火","水","木","金","土"))</f>
        <v/>
      </c>
      <c r="C21" s="9" t="n"/>
      <c r="D21" s="9" t="n"/>
      <c r="E21" s="9" t="n"/>
      <c r="F21" s="10">
        <f>IF(OR(A21="",C21="",D21=""),"",MOD(D21-C21,1)-E21)</f>
        <v/>
      </c>
      <c r="G21" s="10">
        <f>IF(F21="","",MAX(0,F21-TIME(8,0,0)))</f>
        <v/>
      </c>
      <c r="H21" s="10">
        <f>IF(F21="","",MAX(0,MIN(D21+(D21&lt;C21),29/24)-MAX(C21,22/24))+MAX(0,MIN(D21+(D21&lt;C21),5/24)-C21))</f>
        <v/>
      </c>
      <c r="I21" s="5" t="n"/>
    </row>
    <row r="22">
      <c r="A22" s="7">
        <f>IF(16&lt;=DAY(EOMONTH(DATE($B$4,$D$4,1),0)),DATE($B$4,$D$4,16),"")</f>
        <v/>
      </c>
      <c r="B22" s="8">
        <f>IF(A22="","",CHOOSE(WEEKDAY(A22),"日","月","火","水","木","金","土"))</f>
        <v/>
      </c>
      <c r="C22" s="9" t="n"/>
      <c r="D22" s="9" t="n"/>
      <c r="E22" s="9" t="n"/>
      <c r="F22" s="10">
        <f>IF(OR(A22="",C22="",D22=""),"",MOD(D22-C22,1)-E22)</f>
        <v/>
      </c>
      <c r="G22" s="10">
        <f>IF(F22="","",MAX(0,F22-TIME(8,0,0)))</f>
        <v/>
      </c>
      <c r="H22" s="10">
        <f>IF(F22="","",MAX(0,MIN(D22+(D22&lt;C22),29/24)-MAX(C22,22/24))+MAX(0,MIN(D22+(D22&lt;C22),5/24)-C22))</f>
        <v/>
      </c>
      <c r="I22" s="5" t="n"/>
    </row>
    <row r="23">
      <c r="A23" s="7">
        <f>IF(17&lt;=DAY(EOMONTH(DATE($B$4,$D$4,1),0)),DATE($B$4,$D$4,17),"")</f>
        <v/>
      </c>
      <c r="B23" s="8">
        <f>IF(A23="","",CHOOSE(WEEKDAY(A23),"日","月","火","水","木","金","土"))</f>
        <v/>
      </c>
      <c r="C23" s="9" t="n"/>
      <c r="D23" s="9" t="n"/>
      <c r="E23" s="9" t="n"/>
      <c r="F23" s="10">
        <f>IF(OR(A23="",C23="",D23=""),"",MOD(D23-C23,1)-E23)</f>
        <v/>
      </c>
      <c r="G23" s="10">
        <f>IF(F23="","",MAX(0,F23-TIME(8,0,0)))</f>
        <v/>
      </c>
      <c r="H23" s="10">
        <f>IF(F23="","",MAX(0,MIN(D23+(D23&lt;C23),29/24)-MAX(C23,22/24))+MAX(0,MIN(D23+(D23&lt;C23),5/24)-C23))</f>
        <v/>
      </c>
      <c r="I23" s="5" t="n"/>
    </row>
    <row r="24">
      <c r="A24" s="7">
        <f>IF(18&lt;=DAY(EOMONTH(DATE($B$4,$D$4,1),0)),DATE($B$4,$D$4,18),"")</f>
        <v/>
      </c>
      <c r="B24" s="8">
        <f>IF(A24="","",CHOOSE(WEEKDAY(A24),"日","月","火","水","木","金","土"))</f>
        <v/>
      </c>
      <c r="C24" s="9" t="n"/>
      <c r="D24" s="9" t="n"/>
      <c r="E24" s="9" t="n"/>
      <c r="F24" s="10">
        <f>IF(OR(A24="",C24="",D24=""),"",MOD(D24-C24,1)-E24)</f>
        <v/>
      </c>
      <c r="G24" s="10">
        <f>IF(F24="","",MAX(0,F24-TIME(8,0,0)))</f>
        <v/>
      </c>
      <c r="H24" s="10">
        <f>IF(F24="","",MAX(0,MIN(D24+(D24&lt;C24),29/24)-MAX(C24,22/24))+MAX(0,MIN(D24+(D24&lt;C24),5/24)-C24))</f>
        <v/>
      </c>
      <c r="I24" s="5" t="n"/>
    </row>
    <row r="25">
      <c r="A25" s="7">
        <f>IF(19&lt;=DAY(EOMONTH(DATE($B$4,$D$4,1),0)),DATE($B$4,$D$4,19),"")</f>
        <v/>
      </c>
      <c r="B25" s="8">
        <f>IF(A25="","",CHOOSE(WEEKDAY(A25),"日","月","火","水","木","金","土"))</f>
        <v/>
      </c>
      <c r="C25" s="9" t="n"/>
      <c r="D25" s="9" t="n"/>
      <c r="E25" s="9" t="n"/>
      <c r="F25" s="10">
        <f>IF(OR(A25="",C25="",D25=""),"",MOD(D25-C25,1)-E25)</f>
        <v/>
      </c>
      <c r="G25" s="10">
        <f>IF(F25="","",MAX(0,F25-TIME(8,0,0)))</f>
        <v/>
      </c>
      <c r="H25" s="10">
        <f>IF(F25="","",MAX(0,MIN(D25+(D25&lt;C25),29/24)-MAX(C25,22/24))+MAX(0,MIN(D25+(D25&lt;C25),5/24)-C25))</f>
        <v/>
      </c>
      <c r="I25" s="5" t="n"/>
    </row>
    <row r="26">
      <c r="A26" s="7">
        <f>IF(20&lt;=DAY(EOMONTH(DATE($B$4,$D$4,1),0)),DATE($B$4,$D$4,20),"")</f>
        <v/>
      </c>
      <c r="B26" s="8">
        <f>IF(A26="","",CHOOSE(WEEKDAY(A26),"日","月","火","水","木","金","土"))</f>
        <v/>
      </c>
      <c r="C26" s="9" t="n"/>
      <c r="D26" s="9" t="n"/>
      <c r="E26" s="9" t="n"/>
      <c r="F26" s="10">
        <f>IF(OR(A26="",C26="",D26=""),"",MOD(D26-C26,1)-E26)</f>
        <v/>
      </c>
      <c r="G26" s="10">
        <f>IF(F26="","",MAX(0,F26-TIME(8,0,0)))</f>
        <v/>
      </c>
      <c r="H26" s="10">
        <f>IF(F26="","",MAX(0,MIN(D26+(D26&lt;C26),29/24)-MAX(C26,22/24))+MAX(0,MIN(D26+(D26&lt;C26),5/24)-C26))</f>
        <v/>
      </c>
      <c r="I26" s="5" t="n"/>
    </row>
    <row r="27">
      <c r="A27" s="7">
        <f>IF(21&lt;=DAY(EOMONTH(DATE($B$4,$D$4,1),0)),DATE($B$4,$D$4,21),"")</f>
        <v/>
      </c>
      <c r="B27" s="8">
        <f>IF(A27="","",CHOOSE(WEEKDAY(A27),"日","月","火","水","木","金","土"))</f>
        <v/>
      </c>
      <c r="C27" s="9" t="n"/>
      <c r="D27" s="9" t="n"/>
      <c r="E27" s="9" t="n"/>
      <c r="F27" s="10">
        <f>IF(OR(A27="",C27="",D27=""),"",MOD(D27-C27,1)-E27)</f>
        <v/>
      </c>
      <c r="G27" s="10">
        <f>IF(F27="","",MAX(0,F27-TIME(8,0,0)))</f>
        <v/>
      </c>
      <c r="H27" s="10">
        <f>IF(F27="","",MAX(0,MIN(D27+(D27&lt;C27),29/24)-MAX(C27,22/24))+MAX(0,MIN(D27+(D27&lt;C27),5/24)-C27))</f>
        <v/>
      </c>
      <c r="I27" s="5" t="n"/>
    </row>
    <row r="28">
      <c r="A28" s="7">
        <f>IF(22&lt;=DAY(EOMONTH(DATE($B$4,$D$4,1),0)),DATE($B$4,$D$4,22),"")</f>
        <v/>
      </c>
      <c r="B28" s="8">
        <f>IF(A28="","",CHOOSE(WEEKDAY(A28),"日","月","火","水","木","金","土"))</f>
        <v/>
      </c>
      <c r="C28" s="9" t="n"/>
      <c r="D28" s="9" t="n"/>
      <c r="E28" s="9" t="n"/>
      <c r="F28" s="10">
        <f>IF(OR(A28="",C28="",D28=""),"",MOD(D28-C28,1)-E28)</f>
        <v/>
      </c>
      <c r="G28" s="10">
        <f>IF(F28="","",MAX(0,F28-TIME(8,0,0)))</f>
        <v/>
      </c>
      <c r="H28" s="10">
        <f>IF(F28="","",MAX(0,MIN(D28+(D28&lt;C28),29/24)-MAX(C28,22/24))+MAX(0,MIN(D28+(D28&lt;C28),5/24)-C28))</f>
        <v/>
      </c>
      <c r="I28" s="5" t="n"/>
    </row>
    <row r="29">
      <c r="A29" s="7">
        <f>IF(23&lt;=DAY(EOMONTH(DATE($B$4,$D$4,1),0)),DATE($B$4,$D$4,23),"")</f>
        <v/>
      </c>
      <c r="B29" s="8">
        <f>IF(A29="","",CHOOSE(WEEKDAY(A29),"日","月","火","水","木","金","土"))</f>
        <v/>
      </c>
      <c r="C29" s="9" t="n"/>
      <c r="D29" s="9" t="n"/>
      <c r="E29" s="9" t="n"/>
      <c r="F29" s="10">
        <f>IF(OR(A29="",C29="",D29=""),"",MOD(D29-C29,1)-E29)</f>
        <v/>
      </c>
      <c r="G29" s="10">
        <f>IF(F29="","",MAX(0,F29-TIME(8,0,0)))</f>
        <v/>
      </c>
      <c r="H29" s="10">
        <f>IF(F29="","",MAX(0,MIN(D29+(D29&lt;C29),29/24)-MAX(C29,22/24))+MAX(0,MIN(D29+(D29&lt;C29),5/24)-C29))</f>
        <v/>
      </c>
      <c r="I29" s="5" t="n"/>
    </row>
    <row r="30">
      <c r="A30" s="7">
        <f>IF(24&lt;=DAY(EOMONTH(DATE($B$4,$D$4,1),0)),DATE($B$4,$D$4,24),"")</f>
        <v/>
      </c>
      <c r="B30" s="8">
        <f>IF(A30="","",CHOOSE(WEEKDAY(A30),"日","月","火","水","木","金","土"))</f>
        <v/>
      </c>
      <c r="C30" s="9" t="n"/>
      <c r="D30" s="9" t="n"/>
      <c r="E30" s="9" t="n"/>
      <c r="F30" s="10">
        <f>IF(OR(A30="",C30="",D30=""),"",MOD(D30-C30,1)-E30)</f>
        <v/>
      </c>
      <c r="G30" s="10">
        <f>IF(F30="","",MAX(0,F30-TIME(8,0,0)))</f>
        <v/>
      </c>
      <c r="H30" s="10">
        <f>IF(F30="","",MAX(0,MIN(D30+(D30&lt;C30),29/24)-MAX(C30,22/24))+MAX(0,MIN(D30+(D30&lt;C30),5/24)-C30))</f>
        <v/>
      </c>
      <c r="I30" s="5" t="n"/>
    </row>
    <row r="31">
      <c r="A31" s="7">
        <f>IF(25&lt;=DAY(EOMONTH(DATE($B$4,$D$4,1),0)),DATE($B$4,$D$4,25),"")</f>
        <v/>
      </c>
      <c r="B31" s="8">
        <f>IF(A31="","",CHOOSE(WEEKDAY(A31),"日","月","火","水","木","金","土"))</f>
        <v/>
      </c>
      <c r="C31" s="9" t="n"/>
      <c r="D31" s="9" t="n"/>
      <c r="E31" s="9" t="n"/>
      <c r="F31" s="10">
        <f>IF(OR(A31="",C31="",D31=""),"",MOD(D31-C31,1)-E31)</f>
        <v/>
      </c>
      <c r="G31" s="10">
        <f>IF(F31="","",MAX(0,F31-TIME(8,0,0)))</f>
        <v/>
      </c>
      <c r="H31" s="10">
        <f>IF(F31="","",MAX(0,MIN(D31+(D31&lt;C31),29/24)-MAX(C31,22/24))+MAX(0,MIN(D31+(D31&lt;C31),5/24)-C31))</f>
        <v/>
      </c>
      <c r="I31" s="5" t="n"/>
    </row>
    <row r="32">
      <c r="A32" s="7">
        <f>IF(26&lt;=DAY(EOMONTH(DATE($B$4,$D$4,1),0)),DATE($B$4,$D$4,26),"")</f>
        <v/>
      </c>
      <c r="B32" s="8">
        <f>IF(A32="","",CHOOSE(WEEKDAY(A32),"日","月","火","水","木","金","土"))</f>
        <v/>
      </c>
      <c r="C32" s="9" t="n"/>
      <c r="D32" s="9" t="n"/>
      <c r="E32" s="9" t="n"/>
      <c r="F32" s="10">
        <f>IF(OR(A32="",C32="",D32=""),"",MOD(D32-C32,1)-E32)</f>
        <v/>
      </c>
      <c r="G32" s="10">
        <f>IF(F32="","",MAX(0,F32-TIME(8,0,0)))</f>
        <v/>
      </c>
      <c r="H32" s="10">
        <f>IF(F32="","",MAX(0,MIN(D32+(D32&lt;C32),29/24)-MAX(C32,22/24))+MAX(0,MIN(D32+(D32&lt;C32),5/24)-C32))</f>
        <v/>
      </c>
      <c r="I32" s="5" t="n"/>
    </row>
    <row r="33">
      <c r="A33" s="7">
        <f>IF(27&lt;=DAY(EOMONTH(DATE($B$4,$D$4,1),0)),DATE($B$4,$D$4,27),"")</f>
        <v/>
      </c>
      <c r="B33" s="8">
        <f>IF(A33="","",CHOOSE(WEEKDAY(A33),"日","月","火","水","木","金","土"))</f>
        <v/>
      </c>
      <c r="C33" s="9" t="n"/>
      <c r="D33" s="9" t="n"/>
      <c r="E33" s="9" t="n"/>
      <c r="F33" s="10">
        <f>IF(OR(A33="",C33="",D33=""),"",MOD(D33-C33,1)-E33)</f>
        <v/>
      </c>
      <c r="G33" s="10">
        <f>IF(F33="","",MAX(0,F33-TIME(8,0,0)))</f>
        <v/>
      </c>
      <c r="H33" s="10">
        <f>IF(F33="","",MAX(0,MIN(D33+(D33&lt;C33),29/24)-MAX(C33,22/24))+MAX(0,MIN(D33+(D33&lt;C33),5/24)-C33))</f>
        <v/>
      </c>
      <c r="I33" s="5" t="n"/>
    </row>
    <row r="34">
      <c r="A34" s="7">
        <f>IF(28&lt;=DAY(EOMONTH(DATE($B$4,$D$4,1),0)),DATE($B$4,$D$4,28),"")</f>
        <v/>
      </c>
      <c r="B34" s="8">
        <f>IF(A34="","",CHOOSE(WEEKDAY(A34),"日","月","火","水","木","金","土"))</f>
        <v/>
      </c>
      <c r="C34" s="9" t="n"/>
      <c r="D34" s="9" t="n"/>
      <c r="E34" s="9" t="n"/>
      <c r="F34" s="10">
        <f>IF(OR(A34="",C34="",D34=""),"",MOD(D34-C34,1)-E34)</f>
        <v/>
      </c>
      <c r="G34" s="10">
        <f>IF(F34="","",MAX(0,F34-TIME(8,0,0)))</f>
        <v/>
      </c>
      <c r="H34" s="10">
        <f>IF(F34="","",MAX(0,MIN(D34+(D34&lt;C34),29/24)-MAX(C34,22/24))+MAX(0,MIN(D34+(D34&lt;C34),5/24)-C34))</f>
        <v/>
      </c>
      <c r="I34" s="5" t="n"/>
    </row>
    <row r="35">
      <c r="A35" s="7">
        <f>IF(29&lt;=DAY(EOMONTH(DATE($B$4,$D$4,1),0)),DATE($B$4,$D$4,29),"")</f>
        <v/>
      </c>
      <c r="B35" s="8">
        <f>IF(A35="","",CHOOSE(WEEKDAY(A35),"日","月","火","水","木","金","土"))</f>
        <v/>
      </c>
      <c r="C35" s="9" t="n"/>
      <c r="D35" s="9" t="n"/>
      <c r="E35" s="9" t="n"/>
      <c r="F35" s="10">
        <f>IF(OR(A35="",C35="",D35=""),"",MOD(D35-C35,1)-E35)</f>
        <v/>
      </c>
      <c r="G35" s="10">
        <f>IF(F35="","",MAX(0,F35-TIME(8,0,0)))</f>
        <v/>
      </c>
      <c r="H35" s="10">
        <f>IF(F35="","",MAX(0,MIN(D35+(D35&lt;C35),29/24)-MAX(C35,22/24))+MAX(0,MIN(D35+(D35&lt;C35),5/24)-C35))</f>
        <v/>
      </c>
      <c r="I35" s="5" t="n"/>
    </row>
    <row r="36">
      <c r="A36" s="7">
        <f>IF(30&lt;=DAY(EOMONTH(DATE($B$4,$D$4,1),0)),DATE($B$4,$D$4,30),"")</f>
        <v/>
      </c>
      <c r="B36" s="8">
        <f>IF(A36="","",CHOOSE(WEEKDAY(A36),"日","月","火","水","木","金","土"))</f>
        <v/>
      </c>
      <c r="C36" s="9" t="n"/>
      <c r="D36" s="9" t="n"/>
      <c r="E36" s="9" t="n"/>
      <c r="F36" s="10">
        <f>IF(OR(A36="",C36="",D36=""),"",MOD(D36-C36,1)-E36)</f>
        <v/>
      </c>
      <c r="G36" s="10">
        <f>IF(F36="","",MAX(0,F36-TIME(8,0,0)))</f>
        <v/>
      </c>
      <c r="H36" s="10">
        <f>IF(F36="","",MAX(0,MIN(D36+(D36&lt;C36),29/24)-MAX(C36,22/24))+MAX(0,MIN(D36+(D36&lt;C36),5/24)-C36))</f>
        <v/>
      </c>
      <c r="I36" s="5" t="n"/>
    </row>
    <row r="37">
      <c r="A37" s="7">
        <f>IF(31&lt;=DAY(EOMONTH(DATE($B$4,$D$4,1),0)),DATE($B$4,$D$4,31),"")</f>
        <v/>
      </c>
      <c r="B37" s="8">
        <f>IF(A37="","",CHOOSE(WEEKDAY(A37),"日","月","火","水","木","金","土"))</f>
        <v/>
      </c>
      <c r="C37" s="9" t="n"/>
      <c r="D37" s="9" t="n"/>
      <c r="E37" s="9" t="n"/>
      <c r="F37" s="10">
        <f>IF(OR(A37="",C37="",D37=""),"",MOD(D37-C37,1)-E37)</f>
        <v/>
      </c>
      <c r="G37" s="10">
        <f>IF(F37="","",MAX(0,F37-TIME(8,0,0)))</f>
        <v/>
      </c>
      <c r="H37" s="10">
        <f>IF(F37="","",MAX(0,MIN(D37+(D37&lt;C37),29/24)-MAX(C37,22/24))+MAX(0,MIN(D37+(D37&lt;C37),5/24)-C37))</f>
        <v/>
      </c>
      <c r="I37" s="5" t="n"/>
    </row>
    <row r="38">
      <c r="A38" s="3" t="inlineStr">
        <is>
          <t>合計</t>
        </is>
      </c>
      <c r="B38" s="3" t="n"/>
      <c r="C38" s="3" t="inlineStr">
        <is>
          <t>出勤日数</t>
        </is>
      </c>
      <c r="D38" s="11">
        <f>COUNT(F7:F37)</f>
        <v/>
      </c>
      <c r="E38" s="3" t="inlineStr">
        <is>
          <t>日</t>
        </is>
      </c>
      <c r="F38" s="12">
        <f>SUM(F7:F37)</f>
        <v/>
      </c>
      <c r="G38" s="12">
        <f>SUM(G7:G37)</f>
        <v/>
      </c>
      <c r="H38" s="12">
        <f>SUM(H7:H37)</f>
        <v/>
      </c>
      <c r="I38" s="3" t="n"/>
    </row>
    <row r="40">
      <c r="A40" s="2" t="inlineStr">
        <is>
          <t>・時刻は1分単位で入力してください。15分単位などで切り捨てると、働いた分の賃金が払われなくなります。</t>
        </is>
      </c>
    </row>
    <row r="41">
      <c r="A41" s="2" t="inlineStr">
        <is>
          <t>・退勤が出勤より早い時刻のときは、日をまたいだ勤務として計算します（例: 17:00〜1:00）。</t>
        </is>
      </c>
    </row>
    <row r="42">
      <c r="A42" s="2" t="inlineStr">
        <is>
          <t>・時間外は「1日8時間を超えた分」だけを数えています。週40時間を超えた分や休日の労働は別に確認してください。</t>
        </is>
      </c>
    </row>
    <row r="43">
      <c r="A43" s="2" t="inlineStr">
        <is>
          <t>・深夜は出勤から退勤までのうち22時〜翌5時の長さです。深夜に取った休憩は差し引いていません。</t>
        </is>
      </c>
    </row>
    <row r="44">
      <c r="A44" s="2" t="inlineStr">
        <is>
          <t>・計算式の列はシートの保護で守っています（パスワードなし）。列を足すときは［校閲］→［シート保護の解除］から外してください。</t>
        </is>
      </c>
    </row>
    <row r="45">
      <c r="A45" s="2" t="inlineStr">
        <is>
          <t>・このテンプレートは打刻プラス（dakoku.plus）が無料で配布しています。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38:B38"/>
    <mergeCell ref="F4:I4"/>
  </mergeCells>
  <dataValidations count="1">
    <dataValidation sqref="C7:E37" showDropDown="0" showInputMessage="0" showErrorMessage="1" allowBlank="0" errorTitle="時刻を入れてください" error="9:00 のように時:分で入力してください。" type="time" operator="between">
      <formula1>0</formula1>
      <formula2>0.999988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打刻プラス（dakoku.plus）</dc:creator>
  <dc:title xmlns:dc="http://purl.org/dc/elements/1.1/">勤怠管理表（出勤簿）</dc:title>
  <dcterms:created xmlns:dcterms="http://purl.org/dc/terms/" xmlns:xsi="http://www.w3.org/2001/XMLSchema-instance" xsi:type="dcterms:W3CDTF">2026-10-29T14:32:33Z</dcterms:created>
  <dcterms:modified xmlns:dcterms="http://purl.org/dc/terms/" xmlns:xsi="http://www.w3.org/2001/XMLSchema-instance" xsi:type="dcterms:W3CDTF">2026-10-29T14:32:33Z</dcterms:modified>
</cp:coreProperties>
</file>